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binary" PartName="/xl/commentsmeta0"/>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ons" sheetId="1" r:id="rId4"/>
    <sheet state="visible" name="Eligibility Checker" sheetId="2" r:id="rId5"/>
    <sheet state="visible" name="Reference - The Rules" sheetId="3" r:id="rId6"/>
  </sheets>
  <definedNames/>
  <calcPr/>
  <extLst>
    <ext uri="GoogleSheetsCustomDataVersion2">
      <go:sheetsCustomData xmlns:go="http://customooxmlschemas.google.com/" r:id="rId7" roundtripDataChecksum="knO+zAOM0P6n8JmeZeqQZu/5aZ7ubsoLOFTrUH/TOI8="/>
    </ext>
  </extLst>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C19">
      <text>
        <t xml:space="preserve">======
ID#AAACEHkx-us
Unknown Author    (2026-07-27 14:08:15)
This uses Revenue's actual marginal relief mechanics from Tax and Duty Manual Part 15-03-03: for CT between €40,000-€60,000, the reduced CT is the GREATER of the statutory formula (3 × (CT-€40,000)) and the PRSI-based reduction (CT minus qualifying PRSI) — verified against Revenue's own worked examples. This simplified version assumes all CT relates to the qualifying trade itself, with no separate investment income or chargeable gains to apportion.</t>
      </text>
    </comment>
  </commentList>
  <extLst>
    <ext uri="GoogleSheetsCustomDataVersion2">
      <go:sheetsCustomData xmlns:go="http://customooxmlschemas.google.com/" r:id="rId1" roundtripDataSignature="AMtx7mipJv5i/nX2+M+2TxB5qGoSLp6pWA=="/>
    </ext>
  </extLst>
</comments>
</file>

<file path=xl/sharedStrings.xml><?xml version="1.0" encoding="utf-8"?>
<sst xmlns="http://schemas.openxmlformats.org/spreadsheetml/2006/main" count="57" uniqueCount="55">
  <si>
    <t>Section 486C Eligibility Checker</t>
  </si>
  <si>
    <t>FORTI LTD.</t>
  </si>
  <si>
    <t>STEP 1 — Qualifying Conditions (answer Yes/No)</t>
  </si>
  <si>
    <t>Section 486C Start-Up Relief Eligibility Checker</t>
  </si>
  <si>
    <t>Did the company commence a new qualifying trade between 1 Jan 2009 and 31 Dec 2026?</t>
  </si>
  <si>
    <t>Estimate your new company's Corporation Tax relief under the Section 486C start-up exemption.</t>
  </si>
  <si>
    <t>Reference: Section 486C — The Rules</t>
  </si>
  <si>
    <t>Yes</t>
  </si>
  <si>
    <t>Section 486C can reduce a new trading company's Corporation Tax to nil for its first five years — but the relief is capped by the employer's PRSI the company actually pays, not simply by the tax bill. This means a profitable but low-headcount company can owe more tax than founders expect. This calculator estimates your relief based on your PRSI costs and CT liability.
HOW TO USE THIS WORKBOOK
1. Go to the 'Eligibility Checker' tab and answer the qualifying questions.
2. Enter your Corporation Tax liability before relief and your qualifying PRSI figures.
3. The calculator estimates your relief and net Corporation Tax due, using the current rules.
4. Check the 'Reference: The Rules' tab for the full qualifying conditions and worked examples.</t>
  </si>
  <si>
    <t>Rule</t>
  </si>
  <si>
    <t>Is this trade genuinely new (not previously carried on by another person/entity, and not merely acquired)?</t>
  </si>
  <si>
    <t>This template is provided for general guidance only and does not constitute legal, tax or professional advice. Figures reflect Section 486C TCA 1997 as amended by Finance Act 2024, current as at mid-2026 — always confirm your specific position at revenue.ie or with your accountant before relying on this estimate in a tax return.</t>
  </si>
  <si>
    <t>Is the company's activity outside the excluded categories (land development, mineral extraction, certain financial services)?</t>
  </si>
  <si>
    <t>STEP 2 — Corporation Tax &amp; PRSI Figures for the Period</t>
  </si>
  <si>
    <t>Corporation Tax liability before relief (€):</t>
  </si>
  <si>
    <t>Detail</t>
  </si>
  <si>
    <t>Qualifying period</t>
  </si>
  <si>
    <t>Want this relief claimed correctly on your CT1?</t>
  </si>
  <si>
    <t>First 5 years of trading, for a qualifying trade commenced on or after 1 January 2018. (3 years if trading commenced before that date.) The scheme applies to trades commencing between 1 January 2009 and 31 December 2026.</t>
  </si>
  <si>
    <t>Enter the CT otherwise payable on the new trade's profits and qualifying gains for the accounting period.</t>
  </si>
  <si>
    <t>Total qualifying Employer's PRSI paid in the period (€):</t>
  </si>
  <si>
    <t>Employer PRSI actually remitted to Revenue on employees' Class A wages — capped per employee, see Reference tab.</t>
  </si>
  <si>
    <t>Number of employees (excluding directors):</t>
  </si>
  <si>
    <t>Used to check the €5,000-per-employee cap on qualifying Employer PRSI.</t>
  </si>
  <si>
    <t>Total Class S PRSI paid by directors in the period (€):</t>
  </si>
  <si>
    <t>Since 1 Jan 2025, a director's own Class S PRSI counts toward the relief, capped at €1,000 per individual.</t>
  </si>
  <si>
    <t>Number of directors paying Class S PRSI:</t>
  </si>
  <si>
    <t>Full relief threshold</t>
  </si>
  <si>
    <t>Used to check the €1,000-per-director cap on qualifying Class S PRSI.</t>
  </si>
  <si>
    <t>STEP 3 — Estimated Relief</t>
  </si>
  <si>
    <t>Corporation Tax liability of €40,000 or less in the accounting period — reduced by qualifying PRSI paid, down to nil if PRSI covers the full amount.</t>
  </si>
  <si>
    <t>Item</t>
  </si>
  <si>
    <t>Amount (€)</t>
  </si>
  <si>
    <t>Marginal relief mechanics (€40,000–€60,000)</t>
  </si>
  <si>
    <t>Forti Ltd. prepares Corporation Tax returns for Irish start-ups and ensures every available relief, including Section 486C, is properly calculated and claimed. info@forti.ie  |  01-9065862  |  www.forti.ie</t>
  </si>
  <si>
    <t>Basis</t>
  </si>
  <si>
    <t>Qualifying Employer PRSI (capped at €5,000/employee)</t>
  </si>
  <si>
    <t>Reduced CT is the GREATER of: (a) the statutory formula 3 × (CT − €40,000) × (trade income+gains)/(total CT), and (b) CT minus qualifying PRSI paid. This can mean a company with very low PRSI costs still gets some relief from the formula, while a company with high PRSI costs gets more from the PRSI-based reduction. No relief applies at CT of €60,000 or more. (Revenue Tax and Duty Manual Part 15-03-03, Section 3.3.)</t>
  </si>
  <si>
    <t>The PRSI cap</t>
  </si>
  <si>
    <t>Qualifying PRSI = Employer's PRSI (capped at €5,000 per employee) plus, since 1 January 2025 (Finance Act 2024), directors' own Class S PRSI (capped at €1,000 per individual) — with an overall aggregate cap of €40,000 across the whole period.</t>
  </si>
  <si>
    <t>Excluded activities</t>
  </si>
  <si>
    <t>Land development, mineral extraction, and certain financial services activities under section 441 TCA 1997 do not qualify. A trade previously carried on by someone else generally does not qualify either.</t>
  </si>
  <si>
    <t>How relief is claimed</t>
  </si>
  <si>
    <t>Claimed directly on the company's CT1 return filed via ROS — there is no separate application.</t>
  </si>
  <si>
    <t>Unused relief carry-forward</t>
  </si>
  <si>
    <t>Any relief not used because the CT liability was too low to absorb it can be carried forward — up to 5 years for trades commencing on or after 1 January 2018 — for use once the 5-year relevant period ends.</t>
  </si>
  <si>
    <t>Employer PRSI cap: €5,000 per employee</t>
  </si>
  <si>
    <t>Qualifying Class S PRSI (capped at €1,000/director)</t>
  </si>
  <si>
    <t>Director Class S PRSI cap: €1,000 per individual, since 1 Jan 2025</t>
  </si>
  <si>
    <t>Total qualifying PRSI (aggregate cap €40,000)</t>
  </si>
  <si>
    <t>Overall aggregate cap on relief per accounting period</t>
  </si>
  <si>
    <t>Estimated Section 486C relief</t>
  </si>
  <si>
    <t>Revenue's greater-of formula: full relief up to €40,000 CT, marginal relief €40,000–€60,000 (whichever is more generous of the statutory taper or the PRSI-based reduction), none above €60,000 — always capped by qualifying PRSI. Assumes all CT relates to the qualifying trade (no separate investment income/gains).</t>
  </si>
  <si>
    <t>Estimated net Corporation Tax due</t>
  </si>
  <si>
    <t>Corporation Tax liability before relief, less estimated Section 486C relief</t>
  </si>
</sst>
</file>

<file path=xl/styles.xml><?xml version="1.0" encoding="utf-8"?>
<styleSheet xmlns="http://schemas.openxmlformats.org/spreadsheetml/2006/main" xmlns:x14ac="http://schemas.microsoft.com/office/spreadsheetml/2009/9/ac" xmlns:mc="http://schemas.openxmlformats.org/markup-compatibility/2006">
  <fonts count="18">
    <font>
      <sz val="11.0"/>
      <color theme="1"/>
      <name val="Calibri"/>
      <scheme val="minor"/>
    </font>
    <font>
      <b/>
      <sz val="16.0"/>
      <color rgb="FF1C4670"/>
      <name val="Arial"/>
    </font>
    <font>
      <b/>
      <sz val="12.0"/>
      <color rgb="FF1DC690"/>
      <name val="Arial"/>
    </font>
    <font>
      <b/>
      <sz val="11.0"/>
      <color rgb="FF1DC690"/>
      <name val="Arial"/>
    </font>
    <font>
      <b/>
      <sz val="22.0"/>
      <color rgb="FF1C4670"/>
      <name val="Arial"/>
    </font>
    <font>
      <sz val="10.0"/>
      <color theme="1"/>
      <name val="Arial"/>
    </font>
    <font>
      <i/>
      <sz val="11.0"/>
      <color rgb="FF555555"/>
      <name val="Arial"/>
    </font>
    <font>
      <b/>
      <sz val="10.0"/>
      <color rgb="FF0000FF"/>
      <name val="Arial"/>
    </font>
    <font>
      <sz val="11.0"/>
      <color rgb="FF222222"/>
      <name val="Arial"/>
    </font>
    <font>
      <b/>
      <sz val="10.0"/>
      <color rgb="FFFFFFFF"/>
      <name val="Arial"/>
    </font>
    <font>
      <i/>
      <sz val="9.0"/>
      <color rgb="FF888888"/>
      <name val="Arial"/>
    </font>
    <font>
      <b/>
      <sz val="10.0"/>
      <color theme="1"/>
      <name val="Arial"/>
    </font>
    <font>
      <i/>
      <sz val="9.0"/>
      <color rgb="FF666666"/>
      <name val="Arial"/>
    </font>
    <font>
      <b/>
      <sz val="13.0"/>
      <color rgb="FFFFFFFF"/>
      <name val="Arial"/>
    </font>
    <font>
      <sz val="11.0"/>
      <color theme="1"/>
      <name val="Calibri"/>
    </font>
    <font>
      <sz val="10.0"/>
      <color rgb="FFE8EEF3"/>
      <name val="Arial"/>
    </font>
    <font/>
    <font>
      <b/>
      <sz val="11.0"/>
      <color rgb="FFFFFFFF"/>
      <name val="Arial"/>
    </font>
  </fonts>
  <fills count="7">
    <fill>
      <patternFill patternType="none"/>
    </fill>
    <fill>
      <patternFill patternType="lightGray"/>
    </fill>
    <fill>
      <patternFill patternType="solid">
        <fgColor rgb="FFFFF7DC"/>
        <bgColor rgb="FFFFF7DC"/>
      </patternFill>
    </fill>
    <fill>
      <patternFill patternType="solid">
        <fgColor rgb="FF1C4670"/>
        <bgColor rgb="FF1C4670"/>
      </patternFill>
    </fill>
    <fill>
      <patternFill patternType="solid">
        <fgColor rgb="FFF7F7F2"/>
        <bgColor rgb="FFF7F7F2"/>
      </patternFill>
    </fill>
    <fill>
      <patternFill patternType="solid">
        <fgColor rgb="FFFFFFFF"/>
        <bgColor rgb="FFFFFFFF"/>
      </patternFill>
    </fill>
    <fill>
      <patternFill patternType="solid">
        <fgColor rgb="FF1DC690"/>
        <bgColor rgb="FF1DC690"/>
      </patternFill>
    </fill>
  </fills>
  <borders count="6">
    <border/>
    <border>
      <left style="thin">
        <color rgb="FFCCCCCC"/>
      </left>
      <right style="thin">
        <color rgb="FFCCCCCC"/>
      </right>
      <top style="thin">
        <color rgb="FFCCCCCC"/>
      </top>
      <bottom style="thin">
        <color rgb="FFCCCCCC"/>
      </bottom>
    </border>
    <border>
      <left/>
      <right/>
      <top/>
      <bottom/>
    </border>
    <border>
      <left/>
      <top/>
      <bottom/>
    </border>
    <border>
      <top/>
      <bottom/>
    </border>
    <border>
      <right/>
      <top/>
      <bottom/>
    </border>
  </borders>
  <cellStyleXfs count="1">
    <xf borderId="0" fillId="0" fontId="0" numFmtId="0" applyAlignment="1" applyFont="1"/>
  </cellStyleXfs>
  <cellXfs count="29">
    <xf borderId="0" fillId="0" fontId="0" numFmtId="0" xfId="0" applyAlignment="1" applyFont="1">
      <alignment readingOrder="0" shrinkToFit="0" vertical="bottom" wrapText="0"/>
    </xf>
    <xf borderId="0" fillId="0" fontId="1" numFmtId="0" xfId="0" applyAlignment="1" applyFont="1">
      <alignment shrinkToFit="0" vertical="bottom" wrapText="0"/>
    </xf>
    <xf borderId="0" fillId="0" fontId="2" numFmtId="0" xfId="0" applyAlignment="1" applyFont="1">
      <alignment shrinkToFit="0" vertical="bottom" wrapText="0"/>
    </xf>
    <xf borderId="0" fillId="0" fontId="3" numFmtId="0" xfId="0" applyAlignment="1" applyFont="1">
      <alignment shrinkToFit="0" vertical="bottom" wrapText="0"/>
    </xf>
    <xf borderId="0" fillId="0" fontId="4" numFmtId="0" xfId="0" applyAlignment="1" applyFont="1">
      <alignment shrinkToFit="0" vertical="bottom" wrapText="0"/>
    </xf>
    <xf borderId="0" fillId="0" fontId="5" numFmtId="0" xfId="0" applyAlignment="1" applyFont="1">
      <alignment shrinkToFit="0" vertical="center" wrapText="1"/>
    </xf>
    <xf borderId="0" fillId="0" fontId="6" numFmtId="0" xfId="0" applyAlignment="1" applyFont="1">
      <alignment shrinkToFit="0" vertical="top" wrapText="1"/>
    </xf>
    <xf borderId="1" fillId="2" fontId="7" numFmtId="0" xfId="0" applyAlignment="1" applyBorder="1" applyFill="1" applyFont="1">
      <alignment shrinkToFit="0" vertical="bottom" wrapText="0"/>
    </xf>
    <xf borderId="0" fillId="0" fontId="8" numFmtId="0" xfId="0" applyAlignment="1" applyFont="1">
      <alignment shrinkToFit="0" vertical="top" wrapText="1"/>
    </xf>
    <xf borderId="1" fillId="3" fontId="9" numFmtId="0" xfId="0" applyAlignment="1" applyBorder="1" applyFill="1" applyFont="1">
      <alignment shrinkToFit="0" vertical="center" wrapText="1"/>
    </xf>
    <xf borderId="0" fillId="0" fontId="10" numFmtId="0" xfId="0" applyAlignment="1" applyFont="1">
      <alignment shrinkToFit="0" vertical="top" wrapText="1"/>
    </xf>
    <xf borderId="0" fillId="0" fontId="11" numFmtId="0" xfId="0" applyAlignment="1" applyFont="1">
      <alignment shrinkToFit="0" vertical="center" wrapText="1"/>
    </xf>
    <xf borderId="1" fillId="4" fontId="11" numFmtId="0" xfId="0" applyAlignment="1" applyBorder="1" applyFill="1" applyFont="1">
      <alignment shrinkToFit="0" vertical="top" wrapText="1"/>
    </xf>
    <xf borderId="1" fillId="2" fontId="7" numFmtId="3" xfId="0" applyAlignment="1" applyBorder="1" applyFont="1" applyNumberFormat="1">
      <alignment shrinkToFit="0" vertical="bottom" wrapText="0"/>
    </xf>
    <xf borderId="1" fillId="4" fontId="5" numFmtId="0" xfId="0" applyAlignment="1" applyBorder="1" applyFont="1">
      <alignment shrinkToFit="0" vertical="top" wrapText="1"/>
    </xf>
    <xf borderId="0" fillId="0" fontId="12" numFmtId="0" xfId="0" applyAlignment="1" applyFont="1">
      <alignment shrinkToFit="0" vertical="center" wrapText="1"/>
    </xf>
    <xf borderId="2" fillId="3" fontId="13" numFmtId="0" xfId="0" applyAlignment="1" applyBorder="1" applyFont="1">
      <alignment shrinkToFit="0" vertical="bottom" wrapText="0"/>
    </xf>
    <xf borderId="2" fillId="3" fontId="14" numFmtId="0" xfId="0" applyAlignment="1" applyBorder="1" applyFont="1">
      <alignment shrinkToFit="0" vertical="bottom" wrapText="0"/>
    </xf>
    <xf borderId="1" fillId="5" fontId="11" numFmtId="0" xfId="0" applyAlignment="1" applyBorder="1" applyFill="1" applyFont="1">
      <alignment shrinkToFit="0" vertical="top" wrapText="1"/>
    </xf>
    <xf borderId="1" fillId="5" fontId="5" numFmtId="0" xfId="0" applyAlignment="1" applyBorder="1" applyFont="1">
      <alignment shrinkToFit="0" vertical="top" wrapText="1"/>
    </xf>
    <xf borderId="3" fillId="3" fontId="15" numFmtId="0" xfId="0" applyAlignment="1" applyBorder="1" applyFont="1">
      <alignment shrinkToFit="0" vertical="top" wrapText="1"/>
    </xf>
    <xf borderId="1" fillId="0" fontId="5" numFmtId="0" xfId="0" applyAlignment="1" applyBorder="1" applyFont="1">
      <alignment shrinkToFit="0" vertical="center" wrapText="1"/>
    </xf>
    <xf borderId="4" fillId="0" fontId="16" numFmtId="0" xfId="0" applyBorder="1" applyFont="1"/>
    <xf borderId="5" fillId="0" fontId="16" numFmtId="0" xfId="0" applyBorder="1" applyFont="1"/>
    <xf borderId="1" fillId="0" fontId="5" numFmtId="3" xfId="0" applyAlignment="1" applyBorder="1" applyFont="1" applyNumberFormat="1">
      <alignment shrinkToFit="0" vertical="center" wrapText="1"/>
    </xf>
    <xf borderId="1" fillId="6" fontId="17" numFmtId="0" xfId="0" applyAlignment="1" applyBorder="1" applyFill="1" applyFont="1">
      <alignment shrinkToFit="0" vertical="center" wrapText="1"/>
    </xf>
    <xf borderId="1" fillId="6" fontId="17" numFmtId="3" xfId="0" applyAlignment="1" applyBorder="1" applyFont="1" applyNumberFormat="1">
      <alignment shrinkToFit="0" vertical="center" wrapText="1"/>
    </xf>
    <xf borderId="1" fillId="3" fontId="17" numFmtId="0" xfId="0" applyAlignment="1" applyBorder="1" applyFont="1">
      <alignment shrinkToFit="0" vertical="center" wrapText="1"/>
    </xf>
    <xf borderId="1" fillId="3" fontId="17" numFmtId="3" xfId="0" applyAlignment="1" applyBorder="1" applyFont="1" applyNumberFormat="1">
      <alignment shrinkToFit="0" vertical="center" wrapText="1"/>
    </xf>
  </cellXfs>
  <cellStyles count="1">
    <cellStyle xfId="0" name="Normal" builtinId="0"/>
  </cellStyles>
  <dxfs count="0"/>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2.xml"/><Relationship Id="rId3"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4.0"/>
    <col customWidth="1" min="2" max="2" width="100.0"/>
    <col customWidth="1" min="3" max="26" width="8.71"/>
  </cols>
  <sheetData>
    <row r="2">
      <c r="B2" s="2" t="s">
        <v>1</v>
      </c>
    </row>
    <row r="3">
      <c r="B3" s="4" t="s">
        <v>3</v>
      </c>
    </row>
    <row r="4" ht="30.0" customHeight="1">
      <c r="B4" s="6" t="s">
        <v>5</v>
      </c>
    </row>
    <row r="6" ht="259.5" customHeight="1">
      <c r="B6" s="8" t="s">
        <v>8</v>
      </c>
    </row>
    <row r="16" ht="45.0" customHeight="1">
      <c r="B16" s="10" t="s">
        <v>11</v>
      </c>
    </row>
    <row r="19">
      <c r="B19" s="16" t="s">
        <v>17</v>
      </c>
      <c r="C19" s="17"/>
      <c r="D19" s="17"/>
      <c r="E19" s="17"/>
      <c r="F19" s="17"/>
      <c r="G19" s="17"/>
      <c r="H19" s="17"/>
    </row>
    <row r="20" ht="39.75" customHeight="1">
      <c r="B20" s="20" t="s">
        <v>34</v>
      </c>
      <c r="C20" s="22"/>
      <c r="D20" s="22"/>
      <c r="E20" s="22"/>
      <c r="F20" s="22"/>
      <c r="G20" s="22"/>
      <c r="H20" s="23"/>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B6:H6"/>
    <mergeCell ref="B16:H16"/>
    <mergeCell ref="B20:H20"/>
  </mergeCells>
  <printOptions/>
  <pageMargins bottom="1.0" footer="0.0" header="0.0" left="0.75" right="0.75" top="1.0"/>
  <pageSetup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3.0"/>
    <col customWidth="1" min="2" max="2" width="40.0"/>
    <col customWidth="1" min="3" max="3" width="16.0"/>
    <col customWidth="1" min="4" max="4" width="40.0"/>
    <col customWidth="1" min="5" max="26" width="8.71"/>
  </cols>
  <sheetData>
    <row r="2">
      <c r="B2" s="1" t="s">
        <v>0</v>
      </c>
    </row>
    <row r="4">
      <c r="B4" s="3" t="s">
        <v>2</v>
      </c>
    </row>
    <row r="5" ht="33.75" customHeight="1">
      <c r="B5" s="5" t="s">
        <v>4</v>
      </c>
      <c r="C5" s="7" t="s">
        <v>7</v>
      </c>
    </row>
    <row r="6" ht="37.5" customHeight="1">
      <c r="B6" s="5" t="s">
        <v>10</v>
      </c>
      <c r="C6" s="7" t="s">
        <v>7</v>
      </c>
    </row>
    <row r="7" ht="41.25" customHeight="1">
      <c r="B7" s="5" t="s">
        <v>12</v>
      </c>
      <c r="C7" s="7" t="s">
        <v>7</v>
      </c>
    </row>
    <row r="9">
      <c r="B9" s="3" t="s">
        <v>13</v>
      </c>
    </row>
    <row r="11" ht="33.75" customHeight="1">
      <c r="B11" s="11" t="s">
        <v>14</v>
      </c>
      <c r="C11" s="13">
        <v>30000.0</v>
      </c>
      <c r="D11" s="15" t="s">
        <v>19</v>
      </c>
    </row>
    <row r="12" ht="33.75" customHeight="1">
      <c r="B12" s="11" t="s">
        <v>20</v>
      </c>
      <c r="C12" s="13">
        <v>8000.0</v>
      </c>
      <c r="D12" s="15" t="s">
        <v>21</v>
      </c>
    </row>
    <row r="13" ht="33.75" customHeight="1">
      <c r="B13" s="11" t="s">
        <v>22</v>
      </c>
      <c r="C13" s="13">
        <v>3.0</v>
      </c>
      <c r="D13" s="15" t="s">
        <v>23</v>
      </c>
    </row>
    <row r="14" ht="33.75" customHeight="1">
      <c r="B14" s="11" t="s">
        <v>24</v>
      </c>
      <c r="C14" s="13">
        <v>1200.0</v>
      </c>
      <c r="D14" s="15" t="s">
        <v>25</v>
      </c>
    </row>
    <row r="15" ht="33.75" customHeight="1">
      <c r="B15" s="11" t="s">
        <v>26</v>
      </c>
      <c r="C15" s="13">
        <v>2.0</v>
      </c>
      <c r="D15" s="15" t="s">
        <v>28</v>
      </c>
    </row>
    <row r="17">
      <c r="B17" s="3" t="s">
        <v>29</v>
      </c>
    </row>
    <row r="19" ht="25.5" customHeight="1">
      <c r="B19" s="9" t="s">
        <v>31</v>
      </c>
      <c r="C19" s="9" t="s">
        <v>32</v>
      </c>
      <c r="D19" s="9" t="s">
        <v>35</v>
      </c>
    </row>
    <row r="20" ht="33.75" customHeight="1">
      <c r="B20" s="21" t="s">
        <v>36</v>
      </c>
      <c r="C20" s="24">
        <f>MIN(C12, C13*5000)</f>
        <v>8000</v>
      </c>
      <c r="D20" s="21" t="s">
        <v>46</v>
      </c>
    </row>
    <row r="21" ht="33.75" customHeight="1">
      <c r="B21" s="21" t="s">
        <v>47</v>
      </c>
      <c r="C21" s="24">
        <f>MIN(C14, C15*1000)</f>
        <v>1200</v>
      </c>
      <c r="D21" s="21" t="s">
        <v>48</v>
      </c>
    </row>
    <row r="22" ht="33.75" customHeight="1">
      <c r="B22" s="21" t="s">
        <v>49</v>
      </c>
      <c r="C22" s="24">
        <f>MIN(C20+C21, 40000)</f>
        <v>9200</v>
      </c>
      <c r="D22" s="21" t="s">
        <v>50</v>
      </c>
    </row>
    <row r="23" ht="43.5" customHeight="1">
      <c r="B23" s="25" t="s">
        <v>51</v>
      </c>
      <c r="C23" s="26">
        <f>IF(OR(C5&lt;&gt;"Yes",C6&lt;&gt;"Yes",C7&lt;&gt;"Yes"),0,C11-IF(C11&lt;=40000,MAX(0,C11-C22),IF(C11&lt;60000,MAX(3*(C11-40000),C11-C22),C11)))</f>
        <v>9200</v>
      </c>
      <c r="D23" s="25" t="s">
        <v>52</v>
      </c>
    </row>
    <row r="24" ht="33.75" customHeight="1">
      <c r="B24" s="27" t="s">
        <v>53</v>
      </c>
      <c r="C24" s="28">
        <f>C11-C23</f>
        <v>20800</v>
      </c>
      <c r="D24" s="27" t="s">
        <v>54</v>
      </c>
    </row>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B2:D2"/>
    <mergeCell ref="B4:D4"/>
    <mergeCell ref="B9:D9"/>
    <mergeCell ref="B17:D17"/>
  </mergeCells>
  <printOptions/>
  <pageMargins bottom="1.0" footer="0.0" header="0.0" left="0.75" right="0.75" top="1.0"/>
  <pageSetup paperSize="9" orientation="portrait"/>
  <drawing r:id="rId2"/>
  <legacyDrawing r:id="rId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3.0"/>
    <col customWidth="1" min="2" max="2" width="32.0"/>
    <col customWidth="1" min="3" max="3" width="55.0"/>
    <col customWidth="1" min="4" max="26" width="8.71"/>
  </cols>
  <sheetData>
    <row r="2">
      <c r="B2" s="1" t="s">
        <v>6</v>
      </c>
    </row>
    <row r="4" ht="27.75" customHeight="1">
      <c r="B4" s="9" t="s">
        <v>9</v>
      </c>
      <c r="C4" s="9" t="s">
        <v>15</v>
      </c>
    </row>
    <row r="5" ht="69.75" customHeight="1">
      <c r="B5" s="12" t="s">
        <v>16</v>
      </c>
      <c r="C5" s="14" t="s">
        <v>18</v>
      </c>
    </row>
    <row r="6" ht="69.75" customHeight="1">
      <c r="B6" s="18" t="s">
        <v>27</v>
      </c>
      <c r="C6" s="19" t="s">
        <v>30</v>
      </c>
    </row>
    <row r="7" ht="69.75" customHeight="1">
      <c r="B7" s="12" t="s">
        <v>33</v>
      </c>
      <c r="C7" s="14" t="s">
        <v>37</v>
      </c>
    </row>
    <row r="8" ht="69.75" customHeight="1">
      <c r="B8" s="18" t="s">
        <v>38</v>
      </c>
      <c r="C8" s="19" t="s">
        <v>39</v>
      </c>
    </row>
    <row r="9" ht="69.75" customHeight="1">
      <c r="B9" s="12" t="s">
        <v>40</v>
      </c>
      <c r="C9" s="14" t="s">
        <v>41</v>
      </c>
    </row>
    <row r="10" ht="69.75" customHeight="1">
      <c r="B10" s="18" t="s">
        <v>42</v>
      </c>
      <c r="C10" s="19" t="s">
        <v>43</v>
      </c>
    </row>
    <row r="11" ht="69.75" customHeight="1">
      <c r="B11" s="12" t="s">
        <v>44</v>
      </c>
      <c r="C11" s="14" t="s">
        <v>45</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2026-07-27T11:54:02Z</dcterms:created>
  <dc:creator>openpyxl</dc:creator>
</cp:coreProperties>
</file>

<file path=docProps/custom.xml><?xml version="1.0" encoding="utf-8"?>
<Properties xmlns="http://schemas.openxmlformats.org/officeDocument/2006/custom-properties" xmlns:vt="http://schemas.openxmlformats.org/officeDocument/2006/docPropsVTypes"/>
</file>